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07-1\Desktop\Отчет об исполнении бюджета\Отчет об исполнении бюджета за 2025 год\Отчет об исполнении бюджета за 2025 год\Для размещения на сайте\"/>
    </mc:Choice>
  </mc:AlternateContent>
  <bookViews>
    <workbookView xWindow="0" yWindow="0" windowWidth="28800" windowHeight="11835"/>
  </bookViews>
  <sheets>
    <sheet name="МПА расходы" sheetId="1" r:id="rId1"/>
  </sheets>
  <definedNames>
    <definedName name="_xlnm.Print_Area" localSheetId="0">'МПА расходы'!$A$2:$L$54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G22" i="1"/>
  <c r="L21" i="1" l="1"/>
  <c r="K22" i="1"/>
  <c r="J21" i="1" l="1"/>
  <c r="J8" i="1"/>
  <c r="H21" i="1" l="1"/>
  <c r="F21" i="1" l="1"/>
  <c r="E22" i="1"/>
  <c r="F17" i="1"/>
  <c r="D21" i="1" l="1"/>
  <c r="K53" i="1" l="1"/>
  <c r="K52" i="1" s="1"/>
  <c r="I53" i="1"/>
  <c r="I52" i="1" s="1"/>
  <c r="L52" i="1"/>
  <c r="J52" i="1"/>
  <c r="K51" i="1"/>
  <c r="K50" i="1" s="1"/>
  <c r="I51" i="1"/>
  <c r="L50" i="1"/>
  <c r="J50" i="1"/>
  <c r="I50" i="1"/>
  <c r="K49" i="1"/>
  <c r="I49" i="1"/>
  <c r="K48" i="1"/>
  <c r="I48" i="1"/>
  <c r="K47" i="1"/>
  <c r="I47" i="1"/>
  <c r="K46" i="1"/>
  <c r="I46" i="1"/>
  <c r="L45" i="1"/>
  <c r="J45" i="1"/>
  <c r="K44" i="1"/>
  <c r="I44" i="1"/>
  <c r="L43" i="1"/>
  <c r="J43" i="1"/>
  <c r="K43" i="1" s="1"/>
  <c r="K42" i="1"/>
  <c r="I42" i="1"/>
  <c r="K41" i="1"/>
  <c r="I41" i="1"/>
  <c r="L40" i="1"/>
  <c r="J40" i="1"/>
  <c r="K39" i="1"/>
  <c r="I39" i="1"/>
  <c r="K38" i="1"/>
  <c r="I38" i="1"/>
  <c r="K37" i="1"/>
  <c r="I37" i="1"/>
  <c r="K36" i="1"/>
  <c r="I36" i="1"/>
  <c r="K35" i="1"/>
  <c r="I35" i="1"/>
  <c r="K34" i="1"/>
  <c r="I34" i="1"/>
  <c r="L33" i="1"/>
  <c r="J33" i="1"/>
  <c r="K32" i="1"/>
  <c r="I32" i="1"/>
  <c r="K31" i="1"/>
  <c r="I31" i="1"/>
  <c r="K30" i="1"/>
  <c r="I30" i="1"/>
  <c r="K29" i="1"/>
  <c r="I29" i="1"/>
  <c r="L28" i="1"/>
  <c r="J28" i="1"/>
  <c r="K27" i="1"/>
  <c r="I27" i="1"/>
  <c r="K26" i="1"/>
  <c r="I26" i="1"/>
  <c r="K25" i="1"/>
  <c r="I25" i="1"/>
  <c r="K24" i="1"/>
  <c r="I24" i="1"/>
  <c r="K23" i="1"/>
  <c r="I23" i="1"/>
  <c r="K20" i="1"/>
  <c r="K19" i="1" s="1"/>
  <c r="I20" i="1"/>
  <c r="I19" i="1" s="1"/>
  <c r="L19" i="1"/>
  <c r="J19" i="1"/>
  <c r="K18" i="1"/>
  <c r="K17" i="1" s="1"/>
  <c r="I18" i="1"/>
  <c r="L17" i="1"/>
  <c r="J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L8" i="1"/>
  <c r="K28" i="1" l="1"/>
  <c r="L54" i="1"/>
  <c r="K45" i="1"/>
  <c r="K40" i="1"/>
  <c r="K33" i="1"/>
  <c r="J54" i="1"/>
  <c r="K21" i="1"/>
  <c r="I8" i="1"/>
  <c r="K8" i="1"/>
  <c r="I45" i="1"/>
  <c r="I40" i="1"/>
  <c r="I33" i="1"/>
  <c r="I28" i="1"/>
  <c r="I21" i="1"/>
  <c r="G26" i="1"/>
  <c r="D8" i="1"/>
  <c r="F8" i="1"/>
  <c r="H8" i="1"/>
  <c r="G14" i="1"/>
  <c r="E14" i="1"/>
  <c r="E26" i="1"/>
  <c r="G20" i="1"/>
  <c r="G19" i="1" s="1"/>
  <c r="E20" i="1"/>
  <c r="E19" i="1" s="1"/>
  <c r="H19" i="1"/>
  <c r="F19" i="1"/>
  <c r="D19" i="1"/>
  <c r="K54" i="1" l="1"/>
  <c r="G53" i="1"/>
  <c r="G52" i="1" s="1"/>
  <c r="E53" i="1"/>
  <c r="E52" i="1" s="1"/>
  <c r="H52" i="1"/>
  <c r="F52" i="1"/>
  <c r="D52" i="1"/>
  <c r="G51" i="1"/>
  <c r="G50" i="1" s="1"/>
  <c r="E51" i="1"/>
  <c r="E50" i="1" s="1"/>
  <c r="H50" i="1"/>
  <c r="F50" i="1"/>
  <c r="D50" i="1"/>
  <c r="G49" i="1"/>
  <c r="E49" i="1"/>
  <c r="G48" i="1"/>
  <c r="E48" i="1"/>
  <c r="G47" i="1"/>
  <c r="E47" i="1"/>
  <c r="G46" i="1"/>
  <c r="E46" i="1"/>
  <c r="H45" i="1"/>
  <c r="F45" i="1"/>
  <c r="D45" i="1"/>
  <c r="G44" i="1"/>
  <c r="E44" i="1"/>
  <c r="H43" i="1"/>
  <c r="I43" i="1" s="1"/>
  <c r="I54" i="1" s="1"/>
  <c r="F43" i="1"/>
  <c r="D43" i="1"/>
  <c r="G42" i="1"/>
  <c r="E42" i="1"/>
  <c r="G41" i="1"/>
  <c r="E41" i="1"/>
  <c r="H40" i="1"/>
  <c r="F40" i="1"/>
  <c r="D40" i="1"/>
  <c r="G39" i="1"/>
  <c r="E39" i="1"/>
  <c r="G38" i="1"/>
  <c r="E38" i="1"/>
  <c r="G37" i="1"/>
  <c r="E37" i="1"/>
  <c r="G36" i="1"/>
  <c r="E36" i="1"/>
  <c r="G35" i="1"/>
  <c r="E35" i="1"/>
  <c r="G34" i="1"/>
  <c r="E34" i="1"/>
  <c r="H33" i="1"/>
  <c r="F33" i="1"/>
  <c r="D33" i="1"/>
  <c r="G32" i="1"/>
  <c r="E32" i="1"/>
  <c r="G31" i="1"/>
  <c r="E31" i="1"/>
  <c r="G30" i="1"/>
  <c r="E30" i="1"/>
  <c r="G29" i="1"/>
  <c r="E29" i="1"/>
  <c r="H28" i="1"/>
  <c r="F28" i="1"/>
  <c r="D28" i="1"/>
  <c r="G27" i="1"/>
  <c r="E27" i="1"/>
  <c r="G25" i="1"/>
  <c r="E25" i="1"/>
  <c r="G24" i="1"/>
  <c r="E24" i="1"/>
  <c r="G23" i="1"/>
  <c r="E23" i="1"/>
  <c r="G18" i="1"/>
  <c r="G17" i="1" s="1"/>
  <c r="E18" i="1"/>
  <c r="E17" i="1" s="1"/>
  <c r="H17" i="1"/>
  <c r="D17" i="1"/>
  <c r="G16" i="1"/>
  <c r="E16" i="1"/>
  <c r="G15" i="1"/>
  <c r="E15" i="1"/>
  <c r="G13" i="1"/>
  <c r="E13" i="1"/>
  <c r="G12" i="1"/>
  <c r="E12" i="1"/>
  <c r="G11" i="1"/>
  <c r="E11" i="1"/>
  <c r="G10" i="1"/>
  <c r="E10" i="1"/>
  <c r="G9" i="1"/>
  <c r="E9" i="1"/>
  <c r="H54" i="1" l="1"/>
  <c r="G40" i="1"/>
  <c r="F54" i="1"/>
  <c r="D54" i="1"/>
  <c r="E43" i="1"/>
  <c r="G33" i="1"/>
  <c r="G45" i="1"/>
  <c r="E45" i="1"/>
  <c r="G43" i="1"/>
  <c r="E33" i="1"/>
  <c r="G28" i="1"/>
  <c r="E21" i="1"/>
  <c r="G21" i="1"/>
  <c r="G8" i="1"/>
  <c r="E40" i="1"/>
  <c r="E28" i="1"/>
  <c r="E8" i="1"/>
  <c r="G54" i="1" l="1"/>
  <c r="E54" i="1"/>
</calcChain>
</file>

<file path=xl/sharedStrings.xml><?xml version="1.0" encoding="utf-8"?>
<sst xmlns="http://schemas.openxmlformats.org/spreadsheetml/2006/main" count="163" uniqueCount="78">
  <si>
    <t>Наименование показателя</t>
  </si>
  <si>
    <t>Раздел</t>
  </si>
  <si>
    <t>Подраздел</t>
  </si>
  <si>
    <t>Изменения</t>
  </si>
  <si>
    <t>1</t>
  </si>
  <si>
    <t>2</t>
  </si>
  <si>
    <t>3</t>
  </si>
  <si>
    <t>4</t>
  </si>
  <si>
    <t xml:space="preserve">  
ОБЩЕГОСУДАРСТВЕННЫЕ ВОПРОСЫ
</t>
  </si>
  <si>
    <t>01</t>
  </si>
  <si>
    <t>00</t>
  </si>
  <si>
    <t xml:space="preserve">  
Функционирование высшего должностного лица субъекта Российской Федерации и муниципального образования
</t>
  </si>
  <si>
    <t>02</t>
  </si>
  <si>
    <t xml:space="preserve">  
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</si>
  <si>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>03</t>
  </si>
  <si>
    <t xml:space="preserve">  
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
</t>
  </si>
  <si>
    <t>04</t>
  </si>
  <si>
    <t xml:space="preserve">  
Судебная система
</t>
  </si>
  <si>
    <t>05</t>
  </si>
  <si>
    <t xml:space="preserve">  
Обеспечение деятельности финансовых, налоговых и таможенных органов и органов финансового (финансово-бюджетного) надзора
</t>
  </si>
  <si>
    <t>06</t>
  </si>
  <si>
    <t xml:space="preserve">  
Резервные фонды
</t>
  </si>
  <si>
    <t>11</t>
  </si>
  <si>
    <t xml:space="preserve">  
Другие общегосударственные вопросы
</t>
  </si>
  <si>
    <t>13</t>
  </si>
  <si>
    <t xml:space="preserve">  
НАЦИОНАЛЬНАЯ ОБОРОНА
</t>
  </si>
  <si>
    <t xml:space="preserve">  
Мобилизационная и вневойсковая подготовка
</t>
  </si>
  <si>
    <t xml:space="preserve">  
НАЦИОНАЛЬНАЯ ЭКОНОМИКА
</t>
  </si>
  <si>
    <t xml:space="preserve">  
Сельское хозяйство и рыболовство
</t>
  </si>
  <si>
    <t xml:space="preserve">  
Транспорт
</t>
  </si>
  <si>
    <t>08</t>
  </si>
  <si>
    <t xml:space="preserve">  
Дорожное хозяйство (дорожные фонды)
</t>
  </si>
  <si>
    <t>09</t>
  </si>
  <si>
    <t xml:space="preserve">  
Другие вопросы в области национальной экономики
</t>
  </si>
  <si>
    <t>12</t>
  </si>
  <si>
    <t xml:space="preserve">  
ЖИЛИЩНО-КОММУНАЛЬНОЕ ХОЗЯЙСТВО
</t>
  </si>
  <si>
    <t xml:space="preserve">  
Жилищное хозяйство
</t>
  </si>
  <si>
    <t xml:space="preserve">  
Коммунальное хозяйство
</t>
  </si>
  <si>
    <t xml:space="preserve">  
Благоустройство
</t>
  </si>
  <si>
    <t xml:space="preserve">  
Другие вопросы в области жилищно-коммунального хозяйства
</t>
  </si>
  <si>
    <t xml:space="preserve">  
ОБРАЗОВАНИЕ
</t>
  </si>
  <si>
    <t>07</t>
  </si>
  <si>
    <t xml:space="preserve">  
Дошкольное образование
</t>
  </si>
  <si>
    <t xml:space="preserve">  
Общее образование
</t>
  </si>
  <si>
    <t xml:space="preserve">  
Дополнительное образование детей
</t>
  </si>
  <si>
    <t xml:space="preserve">  
Профессиональная подготовка, переподготовка и повышение квалификации
</t>
  </si>
  <si>
    <t xml:space="preserve">  
Молодежная политика
</t>
  </si>
  <si>
    <t xml:space="preserve">  
Другие вопросы в области образования
</t>
  </si>
  <si>
    <t xml:space="preserve">  
КУЛЬТУРА, КИНЕМАТОГРАФИЯ
</t>
  </si>
  <si>
    <t xml:space="preserve">  
Культура
</t>
  </si>
  <si>
    <t xml:space="preserve">  
Другие вопросы в области культуры, кинематографии
</t>
  </si>
  <si>
    <t xml:space="preserve">  
ЗДРАВООХРАНЕНИЕ
</t>
  </si>
  <si>
    <t xml:space="preserve">  
Другие вопросы в области здравоохранения
</t>
  </si>
  <si>
    <t xml:space="preserve">  
СОЦИАЛЬНАЯ ПОЛИТИКА
</t>
  </si>
  <si>
    <t>10</t>
  </si>
  <si>
    <t xml:space="preserve">  
Пенсионное обеспечение
</t>
  </si>
  <si>
    <t xml:space="preserve">  
Социальное обеспечение населения
</t>
  </si>
  <si>
    <t xml:space="preserve">  
Охрана семьи и детства
</t>
  </si>
  <si>
    <t xml:space="preserve">  
Другие вопросы в области социальной политики
</t>
  </si>
  <si>
    <t xml:space="preserve">  
ФИЗИЧЕСКАЯ КУЛЬТУРА И СПОРТ
</t>
  </si>
  <si>
    <t xml:space="preserve">  
Массовый спорт
</t>
  </si>
  <si>
    <t xml:space="preserve">  
СРЕДСТВА МАССОВОЙ ИНФОРМАЦИИ
</t>
  </si>
  <si>
    <t xml:space="preserve">  
Периодическая печать и издательства
</t>
  </si>
  <si>
    <t>Всего расходов:</t>
  </si>
  <si>
    <t>х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</si>
  <si>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</si>
  <si>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</si>
  <si>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Связь и информатика</t>
  </si>
  <si>
    <t>Обеспечение проведения выборов и референдумов</t>
  </si>
  <si>
    <t>Аналитическая таблица по распределению бюджетных ассигнований по разделам и подразделам классификации расходов бюджетов с учетом принятых изменений в  муниципальный правовой акт Пограничного муниципального округа "О бюджете Пограничного муниципального округа на 2025 год и плановый период 2026 и 2027 годов" в 2025 году</t>
  </si>
  <si>
    <t>(рублей)</t>
  </si>
  <si>
    <t>Утвержденный бюджет 2025 года от 29.11.2024              № 240-МПА (первоначальный)</t>
  </si>
  <si>
    <t>Общеэкономические вопросы</t>
  </si>
  <si>
    <t>Изменение № 1                                                            в редакции от 28.02.2025                   № 250-МПА</t>
  </si>
  <si>
    <t>Уточненный бюджет 2025 года</t>
  </si>
  <si>
    <t>Изменение № 2                                                                 в редакции от 30.05.2025                            № 262-МПА</t>
  </si>
  <si>
    <t>Изменение № 1                                                            в редакции от 29.09.2025                  № 1-МПА</t>
  </si>
  <si>
    <t>Изменение № 2                                                                 в редакции от 18.12.2025                            № 12-МПА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</si>
</sst>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0">
    <xf numFmtId="0" fontId="0" fillId="0" borderId="0"/>
    <xf numFmtId="0" fontId="1" fillId="0" borderId="0">
      <alignment horizontal="left" wrapText="1"/>
    </xf>
    <xf numFmtId="49" fontId="1" fillId="0" borderId="0">
      <alignment horizontal="center"/>
    </xf>
    <xf numFmtId="0" fontId="3" fillId="0" borderId="0"/>
    <xf numFmtId="0" fontId="5" fillId="0" borderId="0"/>
    <xf numFmtId="0" fontId="1" fillId="0" borderId="1">
      <alignment horizontal="left"/>
    </xf>
    <xf numFmtId="49" fontId="1" fillId="0" borderId="1"/>
    <xf numFmtId="0" fontId="1" fillId="0" borderId="0"/>
    <xf numFmtId="49" fontId="1" fillId="0" borderId="2">
      <alignment horizontal="center" vertical="center" wrapText="1"/>
    </xf>
    <xf numFmtId="49" fontId="1" fillId="0" borderId="5">
      <alignment horizontal="center" vertical="center" wrapText="1"/>
    </xf>
    <xf numFmtId="49" fontId="1" fillId="0" borderId="10">
      <alignment horizontal="center" vertical="center" wrapText="1"/>
    </xf>
    <xf numFmtId="0" fontId="1" fillId="0" borderId="11">
      <alignment horizontal="left" wrapText="1" indent="2"/>
    </xf>
    <xf numFmtId="49" fontId="1" fillId="0" borderId="2">
      <alignment horizontal="center"/>
    </xf>
    <xf numFmtId="4" fontId="1" fillId="0" borderId="2">
      <alignment horizontal="right"/>
    </xf>
    <xf numFmtId="0" fontId="5" fillId="0" borderId="19">
      <alignment horizontal="left" wrapText="1"/>
    </xf>
    <xf numFmtId="49" fontId="1" fillId="0" borderId="20">
      <alignment horizontal="center" wrapText="1"/>
    </xf>
    <xf numFmtId="4" fontId="1" fillId="0" borderId="21">
      <alignment horizontal="right"/>
    </xf>
    <xf numFmtId="0" fontId="3" fillId="0" borderId="22"/>
    <xf numFmtId="0" fontId="1" fillId="0" borderId="22"/>
    <xf numFmtId="0" fontId="1" fillId="2" borderId="0"/>
  </cellStyleXfs>
  <cellXfs count="76">
    <xf numFmtId="0" fontId="0" fillId="0" borderId="0" xfId="0"/>
    <xf numFmtId="0" fontId="2" fillId="0" borderId="0" xfId="1" applyNumberFormat="1" applyFont="1" applyProtection="1">
      <alignment horizontal="left" wrapText="1"/>
    </xf>
    <xf numFmtId="49" fontId="2" fillId="0" borderId="0" xfId="2" applyNumberFormat="1" applyFont="1" applyProtection="1">
      <alignment horizontal="center"/>
    </xf>
    <xf numFmtId="49" fontId="2" fillId="0" borderId="0" xfId="2" applyNumberFormat="1" applyFont="1" applyAlignment="1" applyProtection="1"/>
    <xf numFmtId="0" fontId="2" fillId="0" borderId="0" xfId="3" applyNumberFormat="1" applyFont="1" applyProtection="1"/>
    <xf numFmtId="0" fontId="4" fillId="0" borderId="0" xfId="0" applyFont="1" applyProtection="1">
      <protection locked="0"/>
    </xf>
    <xf numFmtId="0" fontId="2" fillId="0" borderId="1" xfId="5" applyNumberFormat="1" applyFont="1" applyProtection="1">
      <alignment horizontal="left"/>
    </xf>
    <xf numFmtId="0" fontId="2" fillId="0" borderId="0" xfId="5" applyNumberFormat="1" applyFont="1" applyBorder="1" applyProtection="1">
      <alignment horizontal="left"/>
    </xf>
    <xf numFmtId="49" fontId="2" fillId="0" borderId="0" xfId="6" applyNumberFormat="1" applyFont="1" applyBorder="1" applyAlignment="1" applyProtection="1"/>
    <xf numFmtId="49" fontId="2" fillId="0" borderId="0" xfId="6" applyNumberFormat="1" applyFont="1" applyBorder="1" applyProtection="1"/>
    <xf numFmtId="49" fontId="2" fillId="0" borderId="1" xfId="6" applyNumberFormat="1" applyFont="1" applyProtection="1"/>
    <xf numFmtId="0" fontId="2" fillId="0" borderId="0" xfId="7" applyNumberFormat="1" applyFont="1" applyProtection="1"/>
    <xf numFmtId="49" fontId="2" fillId="0" borderId="4" xfId="8" applyNumberFormat="1" applyFont="1" applyBorder="1" applyAlignment="1" applyProtection="1">
      <alignment horizontal="center" vertical="center" wrapText="1"/>
    </xf>
    <xf numFmtId="49" fontId="2" fillId="0" borderId="4" xfId="1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/>
      <protection locked="0"/>
    </xf>
    <xf numFmtId="0" fontId="7" fillId="0" borderId="12" xfId="11" applyNumberFormat="1" applyFont="1" applyBorder="1" applyProtection="1">
      <alignment horizontal="left" wrapText="1" indent="2"/>
    </xf>
    <xf numFmtId="49" fontId="7" fillId="0" borderId="13" xfId="12" applyNumberFormat="1" applyFont="1" applyBorder="1" applyProtection="1">
      <alignment horizontal="center"/>
    </xf>
    <xf numFmtId="49" fontId="7" fillId="0" borderId="14" xfId="13" applyNumberFormat="1" applyFont="1" applyBorder="1" applyAlignment="1" applyProtection="1">
      <alignment horizontal="center"/>
    </xf>
    <xf numFmtId="4" fontId="7" fillId="0" borderId="5" xfId="13" applyNumberFormat="1" applyFont="1" applyBorder="1" applyProtection="1">
      <alignment horizontal="right"/>
    </xf>
    <xf numFmtId="0" fontId="8" fillId="0" borderId="0" xfId="0" applyFont="1" applyProtection="1">
      <protection locked="0"/>
    </xf>
    <xf numFmtId="0" fontId="2" fillId="0" borderId="15" xfId="11" applyNumberFormat="1" applyFont="1" applyBorder="1" applyProtection="1">
      <alignment horizontal="left" wrapText="1" indent="2"/>
    </xf>
    <xf numFmtId="49" fontId="2" fillId="0" borderId="4" xfId="12" applyNumberFormat="1" applyFont="1" applyBorder="1" applyProtection="1">
      <alignment horizontal="center"/>
    </xf>
    <xf numFmtId="49" fontId="2" fillId="0" borderId="16" xfId="13" applyNumberFormat="1" applyFont="1" applyBorder="1" applyAlignment="1" applyProtection="1">
      <alignment horizontal="center"/>
    </xf>
    <xf numFmtId="4" fontId="2" fillId="0" borderId="2" xfId="13" applyNumberFormat="1" applyFont="1" applyProtection="1">
      <alignment horizontal="right"/>
    </xf>
    <xf numFmtId="0" fontId="7" fillId="0" borderId="15" xfId="11" applyNumberFormat="1" applyFont="1" applyBorder="1" applyProtection="1">
      <alignment horizontal="left" wrapText="1" indent="2"/>
    </xf>
    <xf numFmtId="49" fontId="7" fillId="0" borderId="4" xfId="12" applyNumberFormat="1" applyFont="1" applyBorder="1" applyProtection="1">
      <alignment horizontal="center"/>
    </xf>
    <xf numFmtId="49" fontId="7" fillId="0" borderId="16" xfId="13" applyNumberFormat="1" applyFont="1" applyBorder="1" applyAlignment="1" applyProtection="1">
      <alignment horizontal="center"/>
    </xf>
    <xf numFmtId="4" fontId="7" fillId="0" borderId="2" xfId="13" applyNumberFormat="1" applyFont="1" applyProtection="1">
      <alignment horizontal="right"/>
    </xf>
    <xf numFmtId="49" fontId="7" fillId="0" borderId="6" xfId="13" applyNumberFormat="1" applyFont="1" applyBorder="1" applyAlignment="1" applyProtection="1">
      <alignment horizontal="center"/>
    </xf>
    <xf numFmtId="4" fontId="7" fillId="0" borderId="17" xfId="13" applyNumberFormat="1" applyFont="1" applyBorder="1" applyProtection="1">
      <alignment horizontal="right"/>
    </xf>
    <xf numFmtId="0" fontId="2" fillId="0" borderId="3" xfId="11" applyNumberFormat="1" applyFont="1" applyBorder="1" applyProtection="1">
      <alignment horizontal="left" wrapText="1" indent="2"/>
    </xf>
    <xf numFmtId="49" fontId="2" fillId="0" borderId="18" xfId="12" applyNumberFormat="1" applyFont="1" applyBorder="1" applyProtection="1">
      <alignment horizontal="center"/>
    </xf>
    <xf numFmtId="49" fontId="2" fillId="0" borderId="4" xfId="13" applyNumberFormat="1" applyFont="1" applyBorder="1" applyAlignment="1" applyProtection="1">
      <alignment horizontal="center"/>
    </xf>
    <xf numFmtId="4" fontId="2" fillId="0" borderId="4" xfId="13" applyNumberFormat="1" applyFont="1" applyBorder="1" applyProtection="1">
      <alignment horizontal="right"/>
    </xf>
    <xf numFmtId="0" fontId="7" fillId="0" borderId="4" xfId="14" applyNumberFormat="1" applyFont="1" applyBorder="1" applyProtection="1">
      <alignment horizontal="left" wrapText="1"/>
    </xf>
    <xf numFmtId="49" fontId="7" fillId="0" borderId="18" xfId="15" applyNumberFormat="1" applyFont="1" applyBorder="1" applyProtection="1">
      <alignment horizontal="center" wrapText="1"/>
    </xf>
    <xf numFmtId="4" fontId="7" fillId="0" borderId="4" xfId="16" applyNumberFormat="1" applyFont="1" applyBorder="1" applyAlignment="1" applyProtection="1">
      <alignment horizontal="center"/>
    </xf>
    <xf numFmtId="4" fontId="7" fillId="0" borderId="4" xfId="16" applyNumberFormat="1" applyFont="1" applyBorder="1" applyProtection="1">
      <alignment horizontal="right"/>
    </xf>
    <xf numFmtId="0" fontId="2" fillId="0" borderId="0" xfId="17" applyNumberFormat="1" applyFont="1" applyBorder="1" applyProtection="1"/>
    <xf numFmtId="0" fontId="2" fillId="0" borderId="0" xfId="18" applyNumberFormat="1" applyFont="1" applyBorder="1" applyAlignment="1" applyProtection="1"/>
    <xf numFmtId="0" fontId="2" fillId="0" borderId="0" xfId="18" applyNumberFormat="1" applyFont="1" applyBorder="1" applyProtection="1"/>
    <xf numFmtId="0" fontId="2" fillId="2" borderId="0" xfId="19" applyNumberFormat="1" applyFont="1" applyAlignment="1" applyProtection="1"/>
    <xf numFmtId="0" fontId="2" fillId="2" borderId="0" xfId="19" applyNumberFormat="1" applyFont="1" applyProtection="1"/>
    <xf numFmtId="0" fontId="4" fillId="0" borderId="0" xfId="0" applyFont="1" applyAlignment="1" applyProtection="1">
      <protection locked="0"/>
    </xf>
    <xf numFmtId="0" fontId="4" fillId="0" borderId="23" xfId="0" applyFont="1" applyFill="1" applyBorder="1" applyAlignment="1">
      <alignment horizontal="center" vertical="center" wrapText="1"/>
    </xf>
    <xf numFmtId="0" fontId="7" fillId="0" borderId="15" xfId="11" applyNumberFormat="1" applyFont="1" applyBorder="1" applyAlignment="1" applyProtection="1">
      <alignment horizontal="left" vertical="center" wrapText="1" indent="2"/>
    </xf>
    <xf numFmtId="0" fontId="2" fillId="0" borderId="15" xfId="11" applyNumberFormat="1" applyFont="1" applyBorder="1" applyAlignment="1" applyProtection="1">
      <alignment horizontal="left" vertical="center" wrapText="1" indent="2"/>
    </xf>
    <xf numFmtId="49" fontId="2" fillId="0" borderId="0" xfId="2" applyNumberFormat="1" applyFont="1" applyFill="1" applyProtection="1">
      <alignment horizontal="center"/>
    </xf>
    <xf numFmtId="49" fontId="2" fillId="0" borderId="1" xfId="6" applyNumberFormat="1" applyFont="1" applyFill="1" applyProtection="1"/>
    <xf numFmtId="0" fontId="4" fillId="0" borderId="4" xfId="0" applyFont="1" applyFill="1" applyBorder="1" applyAlignment="1" applyProtection="1">
      <alignment horizontal="center"/>
      <protection locked="0"/>
    </xf>
    <xf numFmtId="4" fontId="7" fillId="0" borderId="5" xfId="13" applyNumberFormat="1" applyFont="1" applyFill="1" applyBorder="1" applyProtection="1">
      <alignment horizontal="right"/>
    </xf>
    <xf numFmtId="4" fontId="2" fillId="0" borderId="2" xfId="13" applyNumberFormat="1" applyFont="1" applyFill="1" applyProtection="1">
      <alignment horizontal="right"/>
    </xf>
    <xf numFmtId="4" fontId="7" fillId="0" borderId="2" xfId="13" applyNumberFormat="1" applyFont="1" applyFill="1" applyProtection="1">
      <alignment horizontal="right"/>
    </xf>
    <xf numFmtId="4" fontId="7" fillId="0" borderId="17" xfId="13" applyNumberFormat="1" applyFont="1" applyFill="1" applyBorder="1" applyProtection="1">
      <alignment horizontal="right"/>
    </xf>
    <xf numFmtId="4" fontId="2" fillId="0" borderId="4" xfId="13" applyNumberFormat="1" applyFont="1" applyFill="1" applyBorder="1" applyProtection="1">
      <alignment horizontal="right"/>
    </xf>
    <xf numFmtId="4" fontId="7" fillId="0" borderId="4" xfId="16" applyNumberFormat="1" applyFont="1" applyFill="1" applyBorder="1" applyProtection="1">
      <alignment horizontal="right"/>
    </xf>
    <xf numFmtId="0" fontId="2" fillId="0" borderId="0" xfId="18" applyNumberFormat="1" applyFont="1" applyFill="1" applyBorder="1" applyProtection="1"/>
    <xf numFmtId="0" fontId="2" fillId="0" borderId="0" xfId="19" applyNumberFormat="1" applyFont="1" applyFill="1" applyProtection="1"/>
    <xf numFmtId="0" fontId="4" fillId="0" borderId="0" xfId="0" applyFont="1" applyFill="1" applyProtection="1">
      <protection locked="0"/>
    </xf>
    <xf numFmtId="0" fontId="2" fillId="0" borderId="0" xfId="7" applyNumberFormat="1" applyFont="1" applyFill="1" applyProtection="1"/>
    <xf numFmtId="0" fontId="2" fillId="0" borderId="0" xfId="7" applyNumberFormat="1" applyFont="1" applyFill="1" applyAlignment="1" applyProtection="1">
      <alignment horizontal="right"/>
    </xf>
    <xf numFmtId="49" fontId="2" fillId="0" borderId="3" xfId="9" applyNumberFormat="1" applyFont="1" applyFill="1" applyBorder="1" applyAlignment="1" applyProtection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9" fontId="2" fillId="0" borderId="3" xfId="8" applyNumberFormat="1" applyFont="1" applyBorder="1" applyAlignment="1" applyProtection="1">
      <alignment horizontal="center" vertical="center" wrapText="1"/>
    </xf>
    <xf numFmtId="49" fontId="2" fillId="0" borderId="7" xfId="8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2" fillId="0" borderId="4" xfId="8" applyNumberFormat="1" applyFont="1" applyBorder="1" applyAlignment="1" applyProtection="1">
      <alignment horizontal="center" vertical="center" wrapText="1"/>
    </xf>
    <xf numFmtId="49" fontId="2" fillId="0" borderId="4" xfId="8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2" fillId="0" borderId="6" xfId="8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</cellXfs>
  <cellStyles count="20">
    <cellStyle name="xl22" xfId="4"/>
    <cellStyle name="xl25" xfId="7"/>
    <cellStyle name="xl27" xfId="3"/>
    <cellStyle name="xl28" xfId="8"/>
    <cellStyle name="xl31" xfId="11"/>
    <cellStyle name="xl38" xfId="18"/>
    <cellStyle name="xl43" xfId="12"/>
    <cellStyle name="xl44" xfId="9"/>
    <cellStyle name="xl45" xfId="10"/>
    <cellStyle name="xl46" xfId="13"/>
    <cellStyle name="xl47" xfId="19"/>
    <cellStyle name="xl81" xfId="2"/>
    <cellStyle name="xl82" xfId="1"/>
    <cellStyle name="xl83" xfId="5"/>
    <cellStyle name="xl86" xfId="14"/>
    <cellStyle name="xl91" xfId="17"/>
    <cellStyle name="xl93" xfId="15"/>
    <cellStyle name="xl94" xfId="6"/>
    <cellStyle name="xl96" xfId="1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120" zoomScaleNormal="100" zoomScaleSheetLayoutView="120" workbookViewId="0">
      <selection activeCell="L9" sqref="L9"/>
    </sheetView>
  </sheetViews>
  <sheetFormatPr defaultColWidth="9.125" defaultRowHeight="12.75" x14ac:dyDescent="0.2"/>
  <cols>
    <col min="1" max="1" width="37.375" style="5" customWidth="1"/>
    <col min="2" max="2" width="7.25" style="5" customWidth="1"/>
    <col min="3" max="3" width="8.875" style="43" customWidth="1"/>
    <col min="4" max="4" width="14.375" style="5" customWidth="1"/>
    <col min="5" max="5" width="13.25" style="5" customWidth="1"/>
    <col min="6" max="6" width="13.25" style="58" customWidth="1"/>
    <col min="7" max="7" width="13.25" style="5" customWidth="1"/>
    <col min="8" max="8" width="13.25" style="58" customWidth="1"/>
    <col min="9" max="9" width="13.25" style="5" customWidth="1"/>
    <col min="10" max="10" width="13.25" style="58" customWidth="1"/>
    <col min="11" max="11" width="13.25" style="5" customWidth="1"/>
    <col min="12" max="12" width="13.25" style="58" customWidth="1"/>
    <col min="13" max="16384" width="9.125" style="5"/>
  </cols>
  <sheetData>
    <row r="1" spans="1:12" ht="7.5" customHeight="1" x14ac:dyDescent="0.2">
      <c r="A1" s="1"/>
      <c r="B1" s="2"/>
      <c r="C1" s="3"/>
      <c r="D1" s="2"/>
      <c r="E1" s="2"/>
      <c r="F1" s="47"/>
      <c r="G1" s="2"/>
      <c r="H1" s="47"/>
      <c r="I1" s="2"/>
      <c r="J1" s="47"/>
      <c r="K1" s="2"/>
      <c r="L1" s="47"/>
    </row>
    <row r="2" spans="1:12" ht="45.75" customHeight="1" x14ac:dyDescent="0.25">
      <c r="A2" s="65" t="s">
        <v>69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12.95" customHeight="1" x14ac:dyDescent="0.2">
      <c r="A3" s="6"/>
      <c r="B3" s="7"/>
      <c r="C3" s="8"/>
      <c r="D3" s="9"/>
      <c r="E3" s="10"/>
      <c r="F3" s="48"/>
      <c r="G3" s="10"/>
      <c r="H3" s="59"/>
      <c r="I3" s="10"/>
      <c r="J3" s="48"/>
      <c r="K3" s="10"/>
      <c r="L3" s="60" t="s">
        <v>70</v>
      </c>
    </row>
    <row r="4" spans="1:12" ht="11.45" customHeight="1" x14ac:dyDescent="0.2">
      <c r="A4" s="66" t="s">
        <v>0</v>
      </c>
      <c r="B4" s="69" t="s">
        <v>1</v>
      </c>
      <c r="C4" s="69" t="s">
        <v>2</v>
      </c>
      <c r="D4" s="73" t="s">
        <v>71</v>
      </c>
      <c r="E4" s="61" t="s">
        <v>73</v>
      </c>
      <c r="F4" s="62"/>
      <c r="G4" s="61" t="s">
        <v>75</v>
      </c>
      <c r="H4" s="62"/>
      <c r="I4" s="61" t="s">
        <v>76</v>
      </c>
      <c r="J4" s="62"/>
      <c r="K4" s="61" t="s">
        <v>77</v>
      </c>
      <c r="L4" s="62"/>
    </row>
    <row r="5" spans="1:12" ht="32.25" customHeight="1" x14ac:dyDescent="0.2">
      <c r="A5" s="67"/>
      <c r="B5" s="70"/>
      <c r="C5" s="72"/>
      <c r="D5" s="74"/>
      <c r="E5" s="63"/>
      <c r="F5" s="64"/>
      <c r="G5" s="63"/>
      <c r="H5" s="64"/>
      <c r="I5" s="63"/>
      <c r="J5" s="64"/>
      <c r="K5" s="63"/>
      <c r="L5" s="64"/>
    </row>
    <row r="6" spans="1:12" ht="42.75" customHeight="1" x14ac:dyDescent="0.2">
      <c r="A6" s="68"/>
      <c r="B6" s="71"/>
      <c r="C6" s="71"/>
      <c r="D6" s="75"/>
      <c r="E6" s="44" t="s">
        <v>3</v>
      </c>
      <c r="F6" s="44" t="s">
        <v>74</v>
      </c>
      <c r="G6" s="44" t="s">
        <v>3</v>
      </c>
      <c r="H6" s="44" t="s">
        <v>74</v>
      </c>
      <c r="I6" s="44" t="s">
        <v>3</v>
      </c>
      <c r="J6" s="44" t="s">
        <v>74</v>
      </c>
      <c r="K6" s="44" t="s">
        <v>3</v>
      </c>
      <c r="L6" s="44" t="s">
        <v>74</v>
      </c>
    </row>
    <row r="7" spans="1:12" ht="11.45" customHeight="1" x14ac:dyDescent="0.2">
      <c r="A7" s="12" t="s">
        <v>4</v>
      </c>
      <c r="B7" s="12" t="s">
        <v>5</v>
      </c>
      <c r="C7" s="13" t="s">
        <v>6</v>
      </c>
      <c r="D7" s="13" t="s">
        <v>7</v>
      </c>
      <c r="E7" s="14">
        <v>5</v>
      </c>
      <c r="F7" s="49">
        <v>6</v>
      </c>
      <c r="G7" s="14">
        <v>7</v>
      </c>
      <c r="H7" s="49">
        <v>8</v>
      </c>
      <c r="I7" s="14">
        <v>9</v>
      </c>
      <c r="J7" s="49">
        <v>10</v>
      </c>
      <c r="K7" s="14">
        <v>11</v>
      </c>
      <c r="L7" s="49">
        <v>12</v>
      </c>
    </row>
    <row r="8" spans="1:12" s="19" customFormat="1" ht="38.25" x14ac:dyDescent="0.2">
      <c r="A8" s="15" t="s">
        <v>8</v>
      </c>
      <c r="B8" s="16" t="s">
        <v>9</v>
      </c>
      <c r="C8" s="17" t="s">
        <v>10</v>
      </c>
      <c r="D8" s="18">
        <f>D9+D10+D11+D12+D13+D15+D16+D14</f>
        <v>153785187.62</v>
      </c>
      <c r="E8" s="18">
        <f t="shared" ref="E8:G8" si="0">E9+E10+E11+E12+E13+E15+E16</f>
        <v>24626840.979999997</v>
      </c>
      <c r="F8" s="50">
        <f>F9+F10+F11+F12+F13+F15+F16+F14</f>
        <v>178412028.59999999</v>
      </c>
      <c r="G8" s="18">
        <f t="shared" si="0"/>
        <v>3383099.0000000093</v>
      </c>
      <c r="H8" s="50">
        <f>H9+H10+H11+H12+H13+H15+H16+H14</f>
        <v>181795127.59999999</v>
      </c>
      <c r="I8" s="18">
        <f t="shared" ref="I8" si="1">I9+I10+I11+I12+I13+I15+I16</f>
        <v>-571420</v>
      </c>
      <c r="J8" s="50">
        <f>J9+J10+J11+J12+J13+J15+J16+J14</f>
        <v>181223707.59999999</v>
      </c>
      <c r="K8" s="18">
        <f t="shared" ref="K8" si="2">K9+K10+K11+K12+K13+K15+K16</f>
        <v>116715.48999999836</v>
      </c>
      <c r="L8" s="50">
        <f>L9+L10+L11+L12+L13+L15+L16+L14</f>
        <v>181340423.09</v>
      </c>
    </row>
    <row r="9" spans="1:12" ht="63.75" x14ac:dyDescent="0.2">
      <c r="A9" s="20" t="s">
        <v>11</v>
      </c>
      <c r="B9" s="21" t="s">
        <v>9</v>
      </c>
      <c r="C9" s="22" t="s">
        <v>12</v>
      </c>
      <c r="D9" s="23">
        <v>3530460</v>
      </c>
      <c r="E9" s="23">
        <f>F9-D9</f>
        <v>0</v>
      </c>
      <c r="F9" s="51">
        <v>3530460</v>
      </c>
      <c r="G9" s="23">
        <f>H9-F9</f>
        <v>0</v>
      </c>
      <c r="H9" s="51">
        <v>3530460</v>
      </c>
      <c r="I9" s="23">
        <f>J9-H9</f>
        <v>0</v>
      </c>
      <c r="J9" s="51">
        <v>3530460</v>
      </c>
      <c r="K9" s="23">
        <f>L9-J9</f>
        <v>1056146.67</v>
      </c>
      <c r="L9" s="51">
        <v>4586606.67</v>
      </c>
    </row>
    <row r="10" spans="1:12" ht="76.5" x14ac:dyDescent="0.2">
      <c r="A10" s="20" t="s">
        <v>13</v>
      </c>
      <c r="B10" s="21" t="s">
        <v>9</v>
      </c>
      <c r="C10" s="22" t="s">
        <v>14</v>
      </c>
      <c r="D10" s="23">
        <v>5757370</v>
      </c>
      <c r="E10" s="23">
        <f t="shared" ref="E10:G16" si="3">F10-D10</f>
        <v>0</v>
      </c>
      <c r="F10" s="51">
        <v>5757370</v>
      </c>
      <c r="G10" s="23">
        <f t="shared" si="3"/>
        <v>0</v>
      </c>
      <c r="H10" s="51">
        <v>5757370</v>
      </c>
      <c r="I10" s="23">
        <f t="shared" ref="I10:I16" si="4">J10-H10</f>
        <v>0</v>
      </c>
      <c r="J10" s="51">
        <v>5757370</v>
      </c>
      <c r="K10" s="23">
        <f t="shared" ref="K10:K16" si="5">L10-J10</f>
        <v>498558.59999999963</v>
      </c>
      <c r="L10" s="51">
        <v>6255928.5999999996</v>
      </c>
    </row>
    <row r="11" spans="1:12" ht="76.5" x14ac:dyDescent="0.2">
      <c r="A11" s="20" t="s">
        <v>15</v>
      </c>
      <c r="B11" s="21" t="s">
        <v>9</v>
      </c>
      <c r="C11" s="22" t="s">
        <v>16</v>
      </c>
      <c r="D11" s="23">
        <v>20348720</v>
      </c>
      <c r="E11" s="23">
        <f t="shared" si="3"/>
        <v>0</v>
      </c>
      <c r="F11" s="51">
        <v>20348720</v>
      </c>
      <c r="G11" s="23">
        <f t="shared" si="3"/>
        <v>0</v>
      </c>
      <c r="H11" s="51">
        <v>20348720</v>
      </c>
      <c r="I11" s="23">
        <f t="shared" si="4"/>
        <v>0</v>
      </c>
      <c r="J11" s="51">
        <v>20348720</v>
      </c>
      <c r="K11" s="23">
        <f t="shared" si="5"/>
        <v>519477.41000000015</v>
      </c>
      <c r="L11" s="51">
        <v>20868197.41</v>
      </c>
    </row>
    <row r="12" spans="1:12" ht="38.25" x14ac:dyDescent="0.2">
      <c r="A12" s="20" t="s">
        <v>17</v>
      </c>
      <c r="B12" s="21" t="s">
        <v>9</v>
      </c>
      <c r="C12" s="22" t="s">
        <v>18</v>
      </c>
      <c r="D12" s="23">
        <v>14983</v>
      </c>
      <c r="E12" s="23">
        <f t="shared" si="3"/>
        <v>5898</v>
      </c>
      <c r="F12" s="51">
        <v>20881</v>
      </c>
      <c r="G12" s="23">
        <f t="shared" si="3"/>
        <v>0</v>
      </c>
      <c r="H12" s="51">
        <v>20881</v>
      </c>
      <c r="I12" s="23">
        <f t="shared" si="4"/>
        <v>0</v>
      </c>
      <c r="J12" s="51">
        <v>20881</v>
      </c>
      <c r="K12" s="23">
        <f t="shared" si="5"/>
        <v>0</v>
      </c>
      <c r="L12" s="51">
        <v>20881</v>
      </c>
    </row>
    <row r="13" spans="1:12" ht="63.75" x14ac:dyDescent="0.2">
      <c r="A13" s="20" t="s">
        <v>19</v>
      </c>
      <c r="B13" s="21" t="s">
        <v>9</v>
      </c>
      <c r="C13" s="22" t="s">
        <v>20</v>
      </c>
      <c r="D13" s="23">
        <v>10440981.619999999</v>
      </c>
      <c r="E13" s="23">
        <f t="shared" si="3"/>
        <v>0</v>
      </c>
      <c r="F13" s="51">
        <v>10440981.619999999</v>
      </c>
      <c r="G13" s="23">
        <f t="shared" si="3"/>
        <v>-8000</v>
      </c>
      <c r="H13" s="51">
        <v>10432981.619999999</v>
      </c>
      <c r="I13" s="23">
        <f t="shared" si="4"/>
        <v>0</v>
      </c>
      <c r="J13" s="51">
        <v>10432981.619999999</v>
      </c>
      <c r="K13" s="23">
        <f t="shared" si="5"/>
        <v>239796.83000000007</v>
      </c>
      <c r="L13" s="51">
        <v>10672778.449999999</v>
      </c>
    </row>
    <row r="14" spans="1:12" ht="25.5" x14ac:dyDescent="0.2">
      <c r="A14" s="20" t="s">
        <v>68</v>
      </c>
      <c r="B14" s="21" t="s">
        <v>9</v>
      </c>
      <c r="C14" s="22" t="s">
        <v>41</v>
      </c>
      <c r="D14" s="23">
        <v>5239000</v>
      </c>
      <c r="E14" s="23">
        <f t="shared" si="3"/>
        <v>0</v>
      </c>
      <c r="F14" s="51">
        <v>5239000</v>
      </c>
      <c r="G14" s="23">
        <f t="shared" si="3"/>
        <v>0</v>
      </c>
      <c r="H14" s="51">
        <v>5239000</v>
      </c>
      <c r="I14" s="23">
        <f t="shared" si="4"/>
        <v>0</v>
      </c>
      <c r="J14" s="51">
        <v>5239000</v>
      </c>
      <c r="K14" s="23">
        <f t="shared" si="5"/>
        <v>0</v>
      </c>
      <c r="L14" s="51">
        <v>5239000</v>
      </c>
    </row>
    <row r="15" spans="1:12" ht="38.25" x14ac:dyDescent="0.2">
      <c r="A15" s="20" t="s">
        <v>21</v>
      </c>
      <c r="B15" s="21" t="s">
        <v>9</v>
      </c>
      <c r="C15" s="22" t="s">
        <v>22</v>
      </c>
      <c r="D15" s="23">
        <v>200000</v>
      </c>
      <c r="E15" s="23">
        <f t="shared" si="3"/>
        <v>15214874.1</v>
      </c>
      <c r="F15" s="51">
        <v>15414874.1</v>
      </c>
      <c r="G15" s="23">
        <f t="shared" si="3"/>
        <v>-1724876.0999999996</v>
      </c>
      <c r="H15" s="51">
        <v>13689998</v>
      </c>
      <c r="I15" s="23">
        <f t="shared" si="4"/>
        <v>-1518147</v>
      </c>
      <c r="J15" s="51">
        <v>12171851</v>
      </c>
      <c r="K15" s="23">
        <f t="shared" si="5"/>
        <v>-1301553.0999999996</v>
      </c>
      <c r="L15" s="51">
        <v>10870297.9</v>
      </c>
    </row>
    <row r="16" spans="1:12" ht="38.25" x14ac:dyDescent="0.2">
      <c r="A16" s="20" t="s">
        <v>23</v>
      </c>
      <c r="B16" s="21" t="s">
        <v>9</v>
      </c>
      <c r="C16" s="22" t="s">
        <v>24</v>
      </c>
      <c r="D16" s="23">
        <v>108253673</v>
      </c>
      <c r="E16" s="23">
        <f t="shared" si="3"/>
        <v>9406068.8799999952</v>
      </c>
      <c r="F16" s="51">
        <v>117659741.88</v>
      </c>
      <c r="G16" s="23">
        <f t="shared" si="3"/>
        <v>5115975.1000000089</v>
      </c>
      <c r="H16" s="51">
        <v>122775716.98</v>
      </c>
      <c r="I16" s="23">
        <f t="shared" si="4"/>
        <v>946727</v>
      </c>
      <c r="J16" s="51">
        <v>123722443.98</v>
      </c>
      <c r="K16" s="23">
        <f t="shared" si="5"/>
        <v>-895710.92000000179</v>
      </c>
      <c r="L16" s="51">
        <v>122826733.06</v>
      </c>
    </row>
    <row r="17" spans="1:12" s="19" customFormat="1" ht="38.25" x14ac:dyDescent="0.2">
      <c r="A17" s="24" t="s">
        <v>25</v>
      </c>
      <c r="B17" s="25" t="s">
        <v>12</v>
      </c>
      <c r="C17" s="26" t="s">
        <v>10</v>
      </c>
      <c r="D17" s="27">
        <f>D18</f>
        <v>659354</v>
      </c>
      <c r="E17" s="27">
        <f t="shared" ref="E17:L17" si="6">E18</f>
        <v>-21278</v>
      </c>
      <c r="F17" s="52">
        <f t="shared" si="6"/>
        <v>638076</v>
      </c>
      <c r="G17" s="27">
        <f t="shared" si="6"/>
        <v>0</v>
      </c>
      <c r="H17" s="52">
        <f t="shared" si="6"/>
        <v>638076</v>
      </c>
      <c r="I17" s="27">
        <f t="shared" si="6"/>
        <v>0</v>
      </c>
      <c r="J17" s="52">
        <f t="shared" si="6"/>
        <v>638076</v>
      </c>
      <c r="K17" s="27">
        <f t="shared" si="6"/>
        <v>4410</v>
      </c>
      <c r="L17" s="52">
        <f t="shared" si="6"/>
        <v>642486</v>
      </c>
    </row>
    <row r="18" spans="1:12" ht="38.25" x14ac:dyDescent="0.2">
      <c r="A18" s="20" t="s">
        <v>26</v>
      </c>
      <c r="B18" s="21" t="s">
        <v>12</v>
      </c>
      <c r="C18" s="22" t="s">
        <v>14</v>
      </c>
      <c r="D18" s="23">
        <v>659354</v>
      </c>
      <c r="E18" s="23">
        <f>F18-D18</f>
        <v>-21278</v>
      </c>
      <c r="F18" s="51">
        <v>638076</v>
      </c>
      <c r="G18" s="23">
        <f>H18-F18</f>
        <v>0</v>
      </c>
      <c r="H18" s="51">
        <v>638076</v>
      </c>
      <c r="I18" s="23">
        <f>J18-H18</f>
        <v>0</v>
      </c>
      <c r="J18" s="51">
        <v>638076</v>
      </c>
      <c r="K18" s="23">
        <f>L18-J18</f>
        <v>4410</v>
      </c>
      <c r="L18" s="51">
        <v>642486</v>
      </c>
    </row>
    <row r="19" spans="1:12" ht="45" customHeight="1" x14ac:dyDescent="0.2">
      <c r="A19" s="45" t="s">
        <v>65</v>
      </c>
      <c r="B19" s="25" t="s">
        <v>14</v>
      </c>
      <c r="C19" s="26" t="s">
        <v>10</v>
      </c>
      <c r="D19" s="27">
        <f t="shared" ref="D19:L19" si="7">D20</f>
        <v>100000</v>
      </c>
      <c r="E19" s="27">
        <f t="shared" si="7"/>
        <v>2000000</v>
      </c>
      <c r="F19" s="52">
        <f t="shared" si="7"/>
        <v>2100000</v>
      </c>
      <c r="G19" s="27">
        <f t="shared" si="7"/>
        <v>0</v>
      </c>
      <c r="H19" s="52">
        <f t="shared" si="7"/>
        <v>2100000</v>
      </c>
      <c r="I19" s="27">
        <f t="shared" si="7"/>
        <v>0</v>
      </c>
      <c r="J19" s="52">
        <f t="shared" si="7"/>
        <v>2100000</v>
      </c>
      <c r="K19" s="27">
        <f t="shared" si="7"/>
        <v>470299.41999999993</v>
      </c>
      <c r="L19" s="52">
        <f t="shared" si="7"/>
        <v>2570299.42</v>
      </c>
    </row>
    <row r="20" spans="1:12" ht="51" x14ac:dyDescent="0.2">
      <c r="A20" s="46" t="s">
        <v>66</v>
      </c>
      <c r="B20" s="21" t="s">
        <v>14</v>
      </c>
      <c r="C20" s="22" t="s">
        <v>54</v>
      </c>
      <c r="D20" s="23">
        <v>100000</v>
      </c>
      <c r="E20" s="23">
        <f>F20-D20</f>
        <v>2000000</v>
      </c>
      <c r="F20" s="51">
        <v>2100000</v>
      </c>
      <c r="G20" s="23">
        <f>H20-F20</f>
        <v>0</v>
      </c>
      <c r="H20" s="51">
        <v>2100000</v>
      </c>
      <c r="I20" s="23">
        <f>J20-H20</f>
        <v>0</v>
      </c>
      <c r="J20" s="51">
        <v>2100000</v>
      </c>
      <c r="K20" s="23">
        <f>L20-J20</f>
        <v>470299.41999999993</v>
      </c>
      <c r="L20" s="51">
        <v>2570299.42</v>
      </c>
    </row>
    <row r="21" spans="1:12" s="19" customFormat="1" ht="38.25" x14ac:dyDescent="0.2">
      <c r="A21" s="24" t="s">
        <v>27</v>
      </c>
      <c r="B21" s="25" t="s">
        <v>16</v>
      </c>
      <c r="C21" s="26" t="s">
        <v>10</v>
      </c>
      <c r="D21" s="27">
        <f>D23+D24+D25+D27+D26+D22</f>
        <v>209942866.02000001</v>
      </c>
      <c r="E21" s="27">
        <f t="shared" ref="E21:G21" si="8">E23+E24+E25+E27</f>
        <v>-917804.3200000003</v>
      </c>
      <c r="F21" s="52">
        <f>F22+F23+F24+F25+F27+F26</f>
        <v>209025061.69999999</v>
      </c>
      <c r="G21" s="27">
        <f t="shared" si="8"/>
        <v>-1000077.4299999997</v>
      </c>
      <c r="H21" s="52">
        <f>H22+H23+H24+H25+H27+H26</f>
        <v>208024984.26999998</v>
      </c>
      <c r="I21" s="27">
        <f t="shared" ref="I21" si="9">I23+I24+I25+I27</f>
        <v>4520907.99</v>
      </c>
      <c r="J21" s="52">
        <f>J22+J23+J24+J25+J27+J26</f>
        <v>212545892.25999999</v>
      </c>
      <c r="K21" s="27">
        <f t="shared" ref="K21" si="10">K23+K24+K25+K27</f>
        <v>22839420.760000017</v>
      </c>
      <c r="L21" s="52">
        <f>L22+L23+L24+L25+L27+L26</f>
        <v>235385313.02000001</v>
      </c>
    </row>
    <row r="22" spans="1:12" x14ac:dyDescent="0.2">
      <c r="A22" s="20" t="s">
        <v>72</v>
      </c>
      <c r="B22" s="21" t="s">
        <v>16</v>
      </c>
      <c r="C22" s="22" t="s">
        <v>9</v>
      </c>
      <c r="D22" s="23">
        <v>1300000</v>
      </c>
      <c r="E22" s="23">
        <f>F22-D22</f>
        <v>0</v>
      </c>
      <c r="F22" s="51">
        <v>1300000</v>
      </c>
      <c r="G22" s="23">
        <f>H22-F22</f>
        <v>0</v>
      </c>
      <c r="H22" s="51">
        <v>1300000</v>
      </c>
      <c r="I22" s="23">
        <f>J22-H22</f>
        <v>0</v>
      </c>
      <c r="J22" s="51">
        <v>1300000</v>
      </c>
      <c r="K22" s="23">
        <f>L22-J22</f>
        <v>0</v>
      </c>
      <c r="L22" s="51">
        <v>1300000</v>
      </c>
    </row>
    <row r="23" spans="1:12" ht="38.25" x14ac:dyDescent="0.2">
      <c r="A23" s="20" t="s">
        <v>28</v>
      </c>
      <c r="B23" s="21" t="s">
        <v>16</v>
      </c>
      <c r="C23" s="22" t="s">
        <v>18</v>
      </c>
      <c r="D23" s="23">
        <v>3207486.94</v>
      </c>
      <c r="E23" s="23">
        <f>F23-D23</f>
        <v>-212954.33000000007</v>
      </c>
      <c r="F23" s="51">
        <v>2994532.61</v>
      </c>
      <c r="G23" s="23">
        <f>H23-F23</f>
        <v>0</v>
      </c>
      <c r="H23" s="51">
        <v>2994532.61</v>
      </c>
      <c r="I23" s="23">
        <f>J23-H23</f>
        <v>2355907.9899999998</v>
      </c>
      <c r="J23" s="51">
        <v>5350440.5999999996</v>
      </c>
      <c r="K23" s="23">
        <f>L23-J23</f>
        <v>-1677199.9999999995</v>
      </c>
      <c r="L23" s="51">
        <v>3673240.6</v>
      </c>
    </row>
    <row r="24" spans="1:12" ht="38.25" x14ac:dyDescent="0.2">
      <c r="A24" s="20" t="s">
        <v>29</v>
      </c>
      <c r="B24" s="21" t="s">
        <v>16</v>
      </c>
      <c r="C24" s="22" t="s">
        <v>30</v>
      </c>
      <c r="D24" s="23">
        <v>12484472.08</v>
      </c>
      <c r="E24" s="23">
        <f t="shared" ref="E24:G27" si="11">F24-D24</f>
        <v>0</v>
      </c>
      <c r="F24" s="51">
        <v>12484472.08</v>
      </c>
      <c r="G24" s="23">
        <f t="shared" si="11"/>
        <v>-2000077.4299999997</v>
      </c>
      <c r="H24" s="51">
        <v>10484394.65</v>
      </c>
      <c r="I24" s="23">
        <f t="shared" ref="I24:I27" si="12">J24-H24</f>
        <v>0</v>
      </c>
      <c r="J24" s="51">
        <v>10484394.65</v>
      </c>
      <c r="K24" s="23">
        <f t="shared" ref="K24:K27" si="13">L24-J24</f>
        <v>-500019.34999999963</v>
      </c>
      <c r="L24" s="51">
        <v>9984375.3000000007</v>
      </c>
    </row>
    <row r="25" spans="1:12" ht="38.25" x14ac:dyDescent="0.2">
      <c r="A25" s="20" t="s">
        <v>31</v>
      </c>
      <c r="B25" s="21" t="s">
        <v>16</v>
      </c>
      <c r="C25" s="22" t="s">
        <v>32</v>
      </c>
      <c r="D25" s="23">
        <v>184918000</v>
      </c>
      <c r="E25" s="23">
        <f t="shared" si="11"/>
        <v>0</v>
      </c>
      <c r="F25" s="51">
        <v>184918000</v>
      </c>
      <c r="G25" s="23">
        <f t="shared" si="11"/>
        <v>1000000</v>
      </c>
      <c r="H25" s="51">
        <v>185918000</v>
      </c>
      <c r="I25" s="23">
        <f t="shared" si="12"/>
        <v>2165000</v>
      </c>
      <c r="J25" s="51">
        <v>188083000</v>
      </c>
      <c r="K25" s="23">
        <f t="shared" si="13"/>
        <v>25061640.110000014</v>
      </c>
      <c r="L25" s="51">
        <v>213144640.11000001</v>
      </c>
    </row>
    <row r="26" spans="1:12" x14ac:dyDescent="0.2">
      <c r="A26" s="20" t="s">
        <v>67</v>
      </c>
      <c r="B26" s="21" t="s">
        <v>16</v>
      </c>
      <c r="C26" s="22" t="s">
        <v>54</v>
      </c>
      <c r="D26" s="23">
        <v>5027907</v>
      </c>
      <c r="E26" s="23">
        <f t="shared" si="11"/>
        <v>0</v>
      </c>
      <c r="F26" s="51">
        <v>5027907</v>
      </c>
      <c r="G26" s="23">
        <f t="shared" si="11"/>
        <v>0</v>
      </c>
      <c r="H26" s="51">
        <v>5027907</v>
      </c>
      <c r="I26" s="23">
        <f t="shared" si="12"/>
        <v>0</v>
      </c>
      <c r="J26" s="51">
        <v>5027907</v>
      </c>
      <c r="K26" s="23">
        <f t="shared" si="13"/>
        <v>0</v>
      </c>
      <c r="L26" s="51">
        <v>5027907</v>
      </c>
    </row>
    <row r="27" spans="1:12" ht="51" x14ac:dyDescent="0.2">
      <c r="A27" s="20" t="s">
        <v>33</v>
      </c>
      <c r="B27" s="21" t="s">
        <v>16</v>
      </c>
      <c r="C27" s="22" t="s">
        <v>34</v>
      </c>
      <c r="D27" s="23">
        <v>3005000</v>
      </c>
      <c r="E27" s="23">
        <f t="shared" si="11"/>
        <v>-704849.99000000022</v>
      </c>
      <c r="F27" s="51">
        <v>2300150.0099999998</v>
      </c>
      <c r="G27" s="23">
        <f t="shared" si="11"/>
        <v>0</v>
      </c>
      <c r="H27" s="51">
        <v>2300150.0099999998</v>
      </c>
      <c r="I27" s="23">
        <f t="shared" si="12"/>
        <v>0</v>
      </c>
      <c r="J27" s="51">
        <v>2300150.0099999998</v>
      </c>
      <c r="K27" s="23">
        <f t="shared" si="13"/>
        <v>-45000</v>
      </c>
      <c r="L27" s="51">
        <v>2255150.0099999998</v>
      </c>
    </row>
    <row r="28" spans="1:12" s="19" customFormat="1" ht="51" x14ac:dyDescent="0.2">
      <c r="A28" s="24" t="s">
        <v>35</v>
      </c>
      <c r="B28" s="25" t="s">
        <v>18</v>
      </c>
      <c r="C28" s="26" t="s">
        <v>10</v>
      </c>
      <c r="D28" s="27">
        <f>D29+D30+D31+D32</f>
        <v>252190360.75</v>
      </c>
      <c r="E28" s="27">
        <f t="shared" ref="E28:H28" si="14">E29+E30+E31+E32</f>
        <v>29624826.350000001</v>
      </c>
      <c r="F28" s="52">
        <f t="shared" si="14"/>
        <v>281815187.09999996</v>
      </c>
      <c r="G28" s="27">
        <f t="shared" si="14"/>
        <v>-53627919.590000004</v>
      </c>
      <c r="H28" s="52">
        <f t="shared" si="14"/>
        <v>228187267.51000002</v>
      </c>
      <c r="I28" s="27">
        <f t="shared" ref="I28:L28" si="15">I29+I30+I31+I32</f>
        <v>4235750</v>
      </c>
      <c r="J28" s="52">
        <f t="shared" si="15"/>
        <v>232423017.51000002</v>
      </c>
      <c r="K28" s="27">
        <f t="shared" si="15"/>
        <v>-36784578.590000004</v>
      </c>
      <c r="L28" s="52">
        <f t="shared" si="15"/>
        <v>195638438.92000002</v>
      </c>
    </row>
    <row r="29" spans="1:12" ht="38.25" x14ac:dyDescent="0.2">
      <c r="A29" s="20" t="s">
        <v>36</v>
      </c>
      <c r="B29" s="21" t="s">
        <v>18</v>
      </c>
      <c r="C29" s="22" t="s">
        <v>9</v>
      </c>
      <c r="D29" s="23">
        <v>60000</v>
      </c>
      <c r="E29" s="23">
        <f>F29-D29</f>
        <v>664000</v>
      </c>
      <c r="F29" s="51">
        <v>724000</v>
      </c>
      <c r="G29" s="23">
        <f>H29-F29</f>
        <v>0</v>
      </c>
      <c r="H29" s="51">
        <v>724000</v>
      </c>
      <c r="I29" s="23">
        <f>J29-H29</f>
        <v>0</v>
      </c>
      <c r="J29" s="51">
        <v>724000</v>
      </c>
      <c r="K29" s="23">
        <f>L29-J29</f>
        <v>281233.5</v>
      </c>
      <c r="L29" s="51">
        <v>1005233.5</v>
      </c>
    </row>
    <row r="30" spans="1:12" ht="38.25" x14ac:dyDescent="0.2">
      <c r="A30" s="20" t="s">
        <v>37</v>
      </c>
      <c r="B30" s="21" t="s">
        <v>18</v>
      </c>
      <c r="C30" s="22" t="s">
        <v>12</v>
      </c>
      <c r="D30" s="23">
        <v>218041562.71000001</v>
      </c>
      <c r="E30" s="23">
        <f t="shared" ref="E30:G32" si="16">F30-D30</f>
        <v>7650000</v>
      </c>
      <c r="F30" s="51">
        <v>225691562.71000001</v>
      </c>
      <c r="G30" s="23">
        <f t="shared" si="16"/>
        <v>-52577319.590000004</v>
      </c>
      <c r="H30" s="51">
        <v>173114243.12</v>
      </c>
      <c r="I30" s="23">
        <f t="shared" ref="I30:I32" si="17">J30-H30</f>
        <v>1400000</v>
      </c>
      <c r="J30" s="51">
        <v>174514243.12</v>
      </c>
      <c r="K30" s="23">
        <f t="shared" ref="K30:K32" si="18">L30-J30</f>
        <v>-37411845.939999998</v>
      </c>
      <c r="L30" s="51">
        <v>137102397.18000001</v>
      </c>
    </row>
    <row r="31" spans="1:12" ht="38.25" x14ac:dyDescent="0.2">
      <c r="A31" s="20" t="s">
        <v>38</v>
      </c>
      <c r="B31" s="21" t="s">
        <v>18</v>
      </c>
      <c r="C31" s="22" t="s">
        <v>14</v>
      </c>
      <c r="D31" s="23">
        <v>34067093.060000002</v>
      </c>
      <c r="E31" s="23">
        <f t="shared" si="16"/>
        <v>21310722</v>
      </c>
      <c r="F31" s="51">
        <v>55377815.060000002</v>
      </c>
      <c r="G31" s="23">
        <f t="shared" si="16"/>
        <v>-1050600</v>
      </c>
      <c r="H31" s="51">
        <v>54327215.060000002</v>
      </c>
      <c r="I31" s="23">
        <f t="shared" si="17"/>
        <v>2835000</v>
      </c>
      <c r="J31" s="51">
        <v>57162215.060000002</v>
      </c>
      <c r="K31" s="23">
        <f t="shared" si="18"/>
        <v>346595.11999999732</v>
      </c>
      <c r="L31" s="51">
        <v>57508810.18</v>
      </c>
    </row>
    <row r="32" spans="1:12" ht="51" x14ac:dyDescent="0.2">
      <c r="A32" s="20" t="s">
        <v>39</v>
      </c>
      <c r="B32" s="21" t="s">
        <v>18</v>
      </c>
      <c r="C32" s="22" t="s">
        <v>18</v>
      </c>
      <c r="D32" s="23">
        <v>21704.98</v>
      </c>
      <c r="E32" s="23">
        <f t="shared" si="16"/>
        <v>104.35000000000218</v>
      </c>
      <c r="F32" s="51">
        <v>21809.33</v>
      </c>
      <c r="G32" s="23">
        <f t="shared" si="16"/>
        <v>0</v>
      </c>
      <c r="H32" s="51">
        <v>21809.33</v>
      </c>
      <c r="I32" s="23">
        <f t="shared" si="17"/>
        <v>750</v>
      </c>
      <c r="J32" s="51">
        <v>22559.33</v>
      </c>
      <c r="K32" s="23">
        <f t="shared" si="18"/>
        <v>-561.27000000000044</v>
      </c>
      <c r="L32" s="51">
        <v>21998.06</v>
      </c>
    </row>
    <row r="33" spans="1:12" s="19" customFormat="1" ht="38.25" x14ac:dyDescent="0.2">
      <c r="A33" s="24" t="s">
        <v>40</v>
      </c>
      <c r="B33" s="25" t="s">
        <v>41</v>
      </c>
      <c r="C33" s="26" t="s">
        <v>10</v>
      </c>
      <c r="D33" s="27">
        <f>D34+D35+D36+D37+D38+D39</f>
        <v>567309552.41000009</v>
      </c>
      <c r="E33" s="27">
        <f t="shared" ref="E33:H33" si="19">E34+E35+E36+E37+E38+E39</f>
        <v>34628165.629999973</v>
      </c>
      <c r="F33" s="52">
        <f t="shared" si="19"/>
        <v>601937718.03999996</v>
      </c>
      <c r="G33" s="27">
        <f t="shared" si="19"/>
        <v>1773412.2200000063</v>
      </c>
      <c r="H33" s="52">
        <f t="shared" si="19"/>
        <v>603711130.25999999</v>
      </c>
      <c r="I33" s="27">
        <f t="shared" ref="I33:L33" si="20">I34+I35+I36+I37+I38+I39</f>
        <v>73800</v>
      </c>
      <c r="J33" s="52">
        <f t="shared" si="20"/>
        <v>603784930.25999999</v>
      </c>
      <c r="K33" s="27">
        <f t="shared" si="20"/>
        <v>-3214602.3700000234</v>
      </c>
      <c r="L33" s="52">
        <f t="shared" si="20"/>
        <v>600570327.88999999</v>
      </c>
    </row>
    <row r="34" spans="1:12" ht="38.25" x14ac:dyDescent="0.2">
      <c r="A34" s="20" t="s">
        <v>42</v>
      </c>
      <c r="B34" s="21" t="s">
        <v>41</v>
      </c>
      <c r="C34" s="22" t="s">
        <v>9</v>
      </c>
      <c r="D34" s="23">
        <v>121042116</v>
      </c>
      <c r="E34" s="23">
        <f>F34-D34</f>
        <v>7786297.4899999946</v>
      </c>
      <c r="F34" s="51">
        <v>128828413.48999999</v>
      </c>
      <c r="G34" s="23">
        <f>H34-F34</f>
        <v>-773595</v>
      </c>
      <c r="H34" s="51">
        <v>128054818.48999999</v>
      </c>
      <c r="I34" s="23">
        <f>J34-H34</f>
        <v>154484.30000001192</v>
      </c>
      <c r="J34" s="51">
        <v>128209302.79000001</v>
      </c>
      <c r="K34" s="23">
        <f>L34-J34</f>
        <v>1702770.7599999905</v>
      </c>
      <c r="L34" s="51">
        <v>129912073.55</v>
      </c>
    </row>
    <row r="35" spans="1:12" ht="38.25" x14ac:dyDescent="0.2">
      <c r="A35" s="20" t="s">
        <v>43</v>
      </c>
      <c r="B35" s="21" t="s">
        <v>41</v>
      </c>
      <c r="C35" s="22" t="s">
        <v>12</v>
      </c>
      <c r="D35" s="23">
        <v>363228442.91000003</v>
      </c>
      <c r="E35" s="23">
        <f t="shared" ref="E35:G39" si="21">F35-D35</f>
        <v>18431946.269999981</v>
      </c>
      <c r="F35" s="51">
        <v>381660389.18000001</v>
      </c>
      <c r="G35" s="23">
        <f t="shared" si="21"/>
        <v>2945165.75</v>
      </c>
      <c r="H35" s="51">
        <v>384605554.93000001</v>
      </c>
      <c r="I35" s="23">
        <f t="shared" ref="I35:I39" si="22">J35-H35</f>
        <v>-126470.30000001192</v>
      </c>
      <c r="J35" s="51">
        <v>384479084.63</v>
      </c>
      <c r="K35" s="23">
        <f t="shared" ref="K35:K39" si="23">L35-J35</f>
        <v>-3682910.3000000119</v>
      </c>
      <c r="L35" s="51">
        <v>380796174.32999998</v>
      </c>
    </row>
    <row r="36" spans="1:12" ht="38.25" x14ac:dyDescent="0.2">
      <c r="A36" s="20" t="s">
        <v>44</v>
      </c>
      <c r="B36" s="21" t="s">
        <v>41</v>
      </c>
      <c r="C36" s="22" t="s">
        <v>14</v>
      </c>
      <c r="D36" s="23">
        <v>58088090</v>
      </c>
      <c r="E36" s="23">
        <f t="shared" si="21"/>
        <v>7080091.8699999973</v>
      </c>
      <c r="F36" s="51">
        <v>65168181.869999997</v>
      </c>
      <c r="G36" s="23">
        <f t="shared" si="21"/>
        <v>-398158.52999999374</v>
      </c>
      <c r="H36" s="51">
        <v>64770023.340000004</v>
      </c>
      <c r="I36" s="23">
        <f t="shared" si="22"/>
        <v>38800</v>
      </c>
      <c r="J36" s="51">
        <v>64808823.340000004</v>
      </c>
      <c r="K36" s="23">
        <f t="shared" si="23"/>
        <v>-1683006.1400000006</v>
      </c>
      <c r="L36" s="51">
        <v>63125817.200000003</v>
      </c>
    </row>
    <row r="37" spans="1:12" ht="51" x14ac:dyDescent="0.2">
      <c r="A37" s="20" t="s">
        <v>45</v>
      </c>
      <c r="B37" s="21" t="s">
        <v>41</v>
      </c>
      <c r="C37" s="22" t="s">
        <v>18</v>
      </c>
      <c r="D37" s="23">
        <v>30000</v>
      </c>
      <c r="E37" s="23">
        <f t="shared" si="21"/>
        <v>100000</v>
      </c>
      <c r="F37" s="51">
        <v>130000</v>
      </c>
      <c r="G37" s="23">
        <f t="shared" si="21"/>
        <v>0</v>
      </c>
      <c r="H37" s="51">
        <v>130000</v>
      </c>
      <c r="I37" s="23">
        <f t="shared" si="22"/>
        <v>0</v>
      </c>
      <c r="J37" s="51">
        <v>130000</v>
      </c>
      <c r="K37" s="23">
        <f t="shared" si="23"/>
        <v>-3770</v>
      </c>
      <c r="L37" s="51">
        <v>126230</v>
      </c>
    </row>
    <row r="38" spans="1:12" ht="38.25" x14ac:dyDescent="0.2">
      <c r="A38" s="20" t="s">
        <v>46</v>
      </c>
      <c r="B38" s="21" t="s">
        <v>41</v>
      </c>
      <c r="C38" s="22" t="s">
        <v>41</v>
      </c>
      <c r="D38" s="23">
        <v>0</v>
      </c>
      <c r="E38" s="23">
        <f t="shared" si="21"/>
        <v>250000</v>
      </c>
      <c r="F38" s="51">
        <v>250000</v>
      </c>
      <c r="G38" s="23">
        <f t="shared" si="21"/>
        <v>0</v>
      </c>
      <c r="H38" s="51">
        <v>250000</v>
      </c>
      <c r="I38" s="23">
        <f t="shared" si="22"/>
        <v>15000</v>
      </c>
      <c r="J38" s="51">
        <v>265000</v>
      </c>
      <c r="K38" s="23">
        <f t="shared" si="23"/>
        <v>0</v>
      </c>
      <c r="L38" s="51">
        <v>265000</v>
      </c>
    </row>
    <row r="39" spans="1:12" ht="38.25" x14ac:dyDescent="0.2">
      <c r="A39" s="20" t="s">
        <v>47</v>
      </c>
      <c r="B39" s="21" t="s">
        <v>41</v>
      </c>
      <c r="C39" s="22" t="s">
        <v>32</v>
      </c>
      <c r="D39" s="23">
        <v>24920903.5</v>
      </c>
      <c r="E39" s="23">
        <f t="shared" si="21"/>
        <v>979830</v>
      </c>
      <c r="F39" s="51">
        <v>25900733.5</v>
      </c>
      <c r="G39" s="23">
        <f t="shared" si="21"/>
        <v>0</v>
      </c>
      <c r="H39" s="51">
        <v>25900733.5</v>
      </c>
      <c r="I39" s="23">
        <f t="shared" si="22"/>
        <v>-8014</v>
      </c>
      <c r="J39" s="51">
        <v>25892719.5</v>
      </c>
      <c r="K39" s="23">
        <f t="shared" si="23"/>
        <v>452313.30999999866</v>
      </c>
      <c r="L39" s="51">
        <v>26345032.809999999</v>
      </c>
    </row>
    <row r="40" spans="1:12" s="19" customFormat="1" ht="38.25" x14ac:dyDescent="0.2">
      <c r="A40" s="24" t="s">
        <v>48</v>
      </c>
      <c r="B40" s="25" t="s">
        <v>30</v>
      </c>
      <c r="C40" s="26" t="s">
        <v>10</v>
      </c>
      <c r="D40" s="27">
        <f>D41+D42</f>
        <v>86593619.229999989</v>
      </c>
      <c r="E40" s="27">
        <f t="shared" ref="E40:H40" si="24">E41+E42</f>
        <v>10059140</v>
      </c>
      <c r="F40" s="52">
        <f t="shared" si="24"/>
        <v>96652759.229999989</v>
      </c>
      <c r="G40" s="27">
        <f t="shared" si="24"/>
        <v>-5306591.7199999988</v>
      </c>
      <c r="H40" s="52">
        <f t="shared" si="24"/>
        <v>91346167.50999999</v>
      </c>
      <c r="I40" s="27">
        <f t="shared" ref="I40:L40" si="25">I41+I42</f>
        <v>-73799.999999992549</v>
      </c>
      <c r="J40" s="52">
        <f t="shared" si="25"/>
        <v>91272367.510000005</v>
      </c>
      <c r="K40" s="27">
        <f t="shared" si="25"/>
        <v>51457.539999995381</v>
      </c>
      <c r="L40" s="52">
        <f t="shared" si="25"/>
        <v>91323825.049999997</v>
      </c>
    </row>
    <row r="41" spans="1:12" ht="38.25" x14ac:dyDescent="0.2">
      <c r="A41" s="20" t="s">
        <v>49</v>
      </c>
      <c r="B41" s="21" t="s">
        <v>30</v>
      </c>
      <c r="C41" s="22" t="s">
        <v>9</v>
      </c>
      <c r="D41" s="23">
        <v>58647047.229999997</v>
      </c>
      <c r="E41" s="23">
        <f>F41-D41</f>
        <v>3864540</v>
      </c>
      <c r="F41" s="51">
        <v>62511587.229999997</v>
      </c>
      <c r="G41" s="23">
        <f>H41-F41</f>
        <v>-2943950.2199999988</v>
      </c>
      <c r="H41" s="51">
        <v>59567637.009999998</v>
      </c>
      <c r="I41" s="23">
        <f>J41-H41</f>
        <v>-641385.66999999434</v>
      </c>
      <c r="J41" s="51">
        <v>58926251.340000004</v>
      </c>
      <c r="K41" s="23">
        <f>L41-J41</f>
        <v>173039.21999999881</v>
      </c>
      <c r="L41" s="51">
        <v>59099290.560000002</v>
      </c>
    </row>
    <row r="42" spans="1:12" ht="51" x14ac:dyDescent="0.2">
      <c r="A42" s="20" t="s">
        <v>50</v>
      </c>
      <c r="B42" s="21" t="s">
        <v>30</v>
      </c>
      <c r="C42" s="22" t="s">
        <v>16</v>
      </c>
      <c r="D42" s="23">
        <v>27946572</v>
      </c>
      <c r="E42" s="23">
        <f t="shared" ref="E42:G44" si="26">F42-D42</f>
        <v>6194600</v>
      </c>
      <c r="F42" s="51">
        <v>34141172</v>
      </c>
      <c r="G42" s="23">
        <f t="shared" si="26"/>
        <v>-2362641.5</v>
      </c>
      <c r="H42" s="51">
        <v>31778530.5</v>
      </c>
      <c r="I42" s="23">
        <f t="shared" ref="I42:I44" si="27">J42-H42</f>
        <v>567585.67000000179</v>
      </c>
      <c r="J42" s="51">
        <v>32346116.170000002</v>
      </c>
      <c r="K42" s="23">
        <f t="shared" ref="K42:K44" si="28">L42-J42</f>
        <v>-121581.68000000343</v>
      </c>
      <c r="L42" s="51">
        <v>32224534.489999998</v>
      </c>
    </row>
    <row r="43" spans="1:12" s="19" customFormat="1" ht="38.25" x14ac:dyDescent="0.2">
      <c r="A43" s="24" t="s">
        <v>51</v>
      </c>
      <c r="B43" s="25" t="s">
        <v>32</v>
      </c>
      <c r="C43" s="26" t="s">
        <v>10</v>
      </c>
      <c r="D43" s="27">
        <f>D44</f>
        <v>0</v>
      </c>
      <c r="E43" s="23">
        <f t="shared" si="26"/>
        <v>100000</v>
      </c>
      <c r="F43" s="52">
        <f t="shared" ref="F43" si="29">F44</f>
        <v>100000</v>
      </c>
      <c r="G43" s="23">
        <f t="shared" si="26"/>
        <v>8000</v>
      </c>
      <c r="H43" s="52">
        <f t="shared" ref="H43" si="30">H44</f>
        <v>108000</v>
      </c>
      <c r="I43" s="23">
        <f t="shared" si="27"/>
        <v>0</v>
      </c>
      <c r="J43" s="52">
        <f t="shared" ref="J43" si="31">J44</f>
        <v>108000</v>
      </c>
      <c r="K43" s="23">
        <f t="shared" si="28"/>
        <v>0</v>
      </c>
      <c r="L43" s="52">
        <f t="shared" ref="L43" si="32">L44</f>
        <v>108000</v>
      </c>
    </row>
    <row r="44" spans="1:12" ht="38.25" x14ac:dyDescent="0.2">
      <c r="A44" s="20" t="s">
        <v>52</v>
      </c>
      <c r="B44" s="21" t="s">
        <v>32</v>
      </c>
      <c r="C44" s="22" t="s">
        <v>32</v>
      </c>
      <c r="D44" s="23">
        <v>0</v>
      </c>
      <c r="E44" s="23">
        <f t="shared" si="26"/>
        <v>100000</v>
      </c>
      <c r="F44" s="51">
        <v>100000</v>
      </c>
      <c r="G44" s="23">
        <f t="shared" si="26"/>
        <v>8000</v>
      </c>
      <c r="H44" s="51">
        <v>108000</v>
      </c>
      <c r="I44" s="23">
        <f t="shared" si="27"/>
        <v>0</v>
      </c>
      <c r="J44" s="51">
        <v>108000</v>
      </c>
      <c r="K44" s="23">
        <f t="shared" si="28"/>
        <v>0</v>
      </c>
      <c r="L44" s="51">
        <v>108000</v>
      </c>
    </row>
    <row r="45" spans="1:12" s="19" customFormat="1" ht="38.25" x14ac:dyDescent="0.2">
      <c r="A45" s="24" t="s">
        <v>53</v>
      </c>
      <c r="B45" s="25" t="s">
        <v>54</v>
      </c>
      <c r="C45" s="26" t="s">
        <v>10</v>
      </c>
      <c r="D45" s="27">
        <f>D46+D47+D48+D49</f>
        <v>83736228.900000006</v>
      </c>
      <c r="E45" s="27">
        <f t="shared" ref="E45:H45" si="33">E46+E47+E48+E49</f>
        <v>-34595571.070000008</v>
      </c>
      <c r="F45" s="52">
        <f t="shared" si="33"/>
        <v>49140657.829999998</v>
      </c>
      <c r="G45" s="27">
        <f t="shared" si="33"/>
        <v>6957058</v>
      </c>
      <c r="H45" s="52">
        <f t="shared" si="33"/>
        <v>56097715.829999998</v>
      </c>
      <c r="I45" s="27">
        <f t="shared" ref="I45:L45" si="34">I46+I47+I48+I49</f>
        <v>800000</v>
      </c>
      <c r="J45" s="52">
        <f t="shared" si="34"/>
        <v>56897715.829999998</v>
      </c>
      <c r="K45" s="27">
        <f t="shared" si="34"/>
        <v>-8406239.1999999955</v>
      </c>
      <c r="L45" s="52">
        <f t="shared" si="34"/>
        <v>48491476.630000003</v>
      </c>
    </row>
    <row r="46" spans="1:12" ht="38.25" x14ac:dyDescent="0.2">
      <c r="A46" s="20" t="s">
        <v>55</v>
      </c>
      <c r="B46" s="21" t="s">
        <v>54</v>
      </c>
      <c r="C46" s="22" t="s">
        <v>9</v>
      </c>
      <c r="D46" s="23">
        <v>3195668</v>
      </c>
      <c r="E46" s="23">
        <f>F46-D46</f>
        <v>0</v>
      </c>
      <c r="F46" s="51">
        <v>3195668</v>
      </c>
      <c r="G46" s="23">
        <f>H46-F46</f>
        <v>0</v>
      </c>
      <c r="H46" s="51">
        <v>3195668</v>
      </c>
      <c r="I46" s="23">
        <f>J46-H46</f>
        <v>0</v>
      </c>
      <c r="J46" s="51">
        <v>3195668</v>
      </c>
      <c r="K46" s="23">
        <f>L46-J46</f>
        <v>0</v>
      </c>
      <c r="L46" s="51">
        <v>3195668</v>
      </c>
    </row>
    <row r="47" spans="1:12" ht="38.25" x14ac:dyDescent="0.2">
      <c r="A47" s="20" t="s">
        <v>56</v>
      </c>
      <c r="B47" s="21" t="s">
        <v>54</v>
      </c>
      <c r="C47" s="22" t="s">
        <v>14</v>
      </c>
      <c r="D47" s="23">
        <v>2410000</v>
      </c>
      <c r="E47" s="23">
        <f t="shared" ref="E47:G49" si="35">F47-D47</f>
        <v>50000</v>
      </c>
      <c r="F47" s="51">
        <v>2460000</v>
      </c>
      <c r="G47" s="23">
        <f t="shared" si="35"/>
        <v>970000</v>
      </c>
      <c r="H47" s="51">
        <v>3430000</v>
      </c>
      <c r="I47" s="23">
        <f t="shared" ref="I47:I49" si="36">J47-H47</f>
        <v>800000</v>
      </c>
      <c r="J47" s="51">
        <v>4230000</v>
      </c>
      <c r="K47" s="23">
        <f t="shared" ref="K47:K49" si="37">L47-J47</f>
        <v>222348</v>
      </c>
      <c r="L47" s="51">
        <v>4452348</v>
      </c>
    </row>
    <row r="48" spans="1:12" ht="38.25" x14ac:dyDescent="0.2">
      <c r="A48" s="20" t="s">
        <v>57</v>
      </c>
      <c r="B48" s="21" t="s">
        <v>54</v>
      </c>
      <c r="C48" s="22" t="s">
        <v>16</v>
      </c>
      <c r="D48" s="23">
        <v>75523423.900000006</v>
      </c>
      <c r="E48" s="23">
        <f t="shared" si="35"/>
        <v>-35048724.070000008</v>
      </c>
      <c r="F48" s="51">
        <v>40474699.829999998</v>
      </c>
      <c r="G48" s="23">
        <f t="shared" si="35"/>
        <v>5987058</v>
      </c>
      <c r="H48" s="51">
        <v>46461757.829999998</v>
      </c>
      <c r="I48" s="23">
        <f t="shared" si="36"/>
        <v>0</v>
      </c>
      <c r="J48" s="51">
        <v>46461757.829999998</v>
      </c>
      <c r="K48" s="23">
        <f t="shared" si="37"/>
        <v>-8647261.1999999955</v>
      </c>
      <c r="L48" s="51">
        <v>37814496.630000003</v>
      </c>
    </row>
    <row r="49" spans="1:12" ht="51" x14ac:dyDescent="0.2">
      <c r="A49" s="20" t="s">
        <v>58</v>
      </c>
      <c r="B49" s="21" t="s">
        <v>54</v>
      </c>
      <c r="C49" s="22" t="s">
        <v>20</v>
      </c>
      <c r="D49" s="23">
        <v>2607137</v>
      </c>
      <c r="E49" s="23">
        <f t="shared" si="35"/>
        <v>403153</v>
      </c>
      <c r="F49" s="51">
        <v>3010290</v>
      </c>
      <c r="G49" s="23">
        <f t="shared" si="35"/>
        <v>0</v>
      </c>
      <c r="H49" s="51">
        <v>3010290</v>
      </c>
      <c r="I49" s="23">
        <f t="shared" si="36"/>
        <v>0</v>
      </c>
      <c r="J49" s="51">
        <v>3010290</v>
      </c>
      <c r="K49" s="23">
        <f t="shared" si="37"/>
        <v>18674</v>
      </c>
      <c r="L49" s="51">
        <v>3028964</v>
      </c>
    </row>
    <row r="50" spans="1:12" s="19" customFormat="1" ht="38.25" x14ac:dyDescent="0.2">
      <c r="A50" s="24" t="s">
        <v>59</v>
      </c>
      <c r="B50" s="25" t="s">
        <v>22</v>
      </c>
      <c r="C50" s="26" t="s">
        <v>10</v>
      </c>
      <c r="D50" s="27">
        <f>D51</f>
        <v>942000</v>
      </c>
      <c r="E50" s="27">
        <f t="shared" ref="E50:L50" si="38">E51</f>
        <v>4540000</v>
      </c>
      <c r="F50" s="52">
        <f t="shared" si="38"/>
        <v>5482000</v>
      </c>
      <c r="G50" s="27">
        <f t="shared" si="38"/>
        <v>0</v>
      </c>
      <c r="H50" s="52">
        <f t="shared" si="38"/>
        <v>5482000</v>
      </c>
      <c r="I50" s="27">
        <f t="shared" si="38"/>
        <v>871420</v>
      </c>
      <c r="J50" s="52">
        <f t="shared" si="38"/>
        <v>6353420</v>
      </c>
      <c r="K50" s="27">
        <f t="shared" si="38"/>
        <v>-98520</v>
      </c>
      <c r="L50" s="52">
        <f t="shared" si="38"/>
        <v>6254900</v>
      </c>
    </row>
    <row r="51" spans="1:12" ht="38.25" x14ac:dyDescent="0.2">
      <c r="A51" s="20" t="s">
        <v>60</v>
      </c>
      <c r="B51" s="21" t="s">
        <v>22</v>
      </c>
      <c r="C51" s="22" t="s">
        <v>12</v>
      </c>
      <c r="D51" s="23">
        <v>942000</v>
      </c>
      <c r="E51" s="23">
        <f>F51-D51</f>
        <v>4540000</v>
      </c>
      <c r="F51" s="51">
        <v>5482000</v>
      </c>
      <c r="G51" s="23">
        <f>H51-F51</f>
        <v>0</v>
      </c>
      <c r="H51" s="51">
        <v>5482000</v>
      </c>
      <c r="I51" s="23">
        <f>J51-H51</f>
        <v>871420</v>
      </c>
      <c r="J51" s="51">
        <v>6353420</v>
      </c>
      <c r="K51" s="23">
        <f>L51-J51</f>
        <v>-98520</v>
      </c>
      <c r="L51" s="51">
        <v>6254900</v>
      </c>
    </row>
    <row r="52" spans="1:12" s="19" customFormat="1" ht="38.25" x14ac:dyDescent="0.2">
      <c r="A52" s="24" t="s">
        <v>61</v>
      </c>
      <c r="B52" s="25" t="s">
        <v>34</v>
      </c>
      <c r="C52" s="28" t="s">
        <v>10</v>
      </c>
      <c r="D52" s="29">
        <f>D53</f>
        <v>6028793</v>
      </c>
      <c r="E52" s="29">
        <f t="shared" ref="E52:L52" si="39">E53</f>
        <v>42411</v>
      </c>
      <c r="F52" s="53">
        <f t="shared" si="39"/>
        <v>6071204</v>
      </c>
      <c r="G52" s="29">
        <f t="shared" si="39"/>
        <v>470000</v>
      </c>
      <c r="H52" s="53">
        <f t="shared" si="39"/>
        <v>6541204</v>
      </c>
      <c r="I52" s="29">
        <f t="shared" si="39"/>
        <v>0</v>
      </c>
      <c r="J52" s="53">
        <f t="shared" si="39"/>
        <v>6541204</v>
      </c>
      <c r="K52" s="29">
        <f t="shared" si="39"/>
        <v>0</v>
      </c>
      <c r="L52" s="53">
        <f t="shared" si="39"/>
        <v>6541204</v>
      </c>
    </row>
    <row r="53" spans="1:12" ht="38.25" x14ac:dyDescent="0.2">
      <c r="A53" s="30" t="s">
        <v>62</v>
      </c>
      <c r="B53" s="31" t="s">
        <v>34</v>
      </c>
      <c r="C53" s="32" t="s">
        <v>12</v>
      </c>
      <c r="D53" s="33">
        <v>6028793</v>
      </c>
      <c r="E53" s="23">
        <f>F53-D53</f>
        <v>42411</v>
      </c>
      <c r="F53" s="54">
        <v>6071204</v>
      </c>
      <c r="G53" s="23">
        <f>H53-F53</f>
        <v>470000</v>
      </c>
      <c r="H53" s="54">
        <v>6541204</v>
      </c>
      <c r="I53" s="23">
        <f>J53-H53</f>
        <v>0</v>
      </c>
      <c r="J53" s="54">
        <v>6541204</v>
      </c>
      <c r="K53" s="23">
        <f>L53-J53</f>
        <v>0</v>
      </c>
      <c r="L53" s="54">
        <v>6541204</v>
      </c>
    </row>
    <row r="54" spans="1:12" s="19" customFormat="1" ht="30" customHeight="1" x14ac:dyDescent="0.2">
      <c r="A54" s="34" t="s">
        <v>63</v>
      </c>
      <c r="B54" s="35" t="s">
        <v>64</v>
      </c>
      <c r="C54" s="36" t="s">
        <v>64</v>
      </c>
      <c r="D54" s="37">
        <f>D8+D17+D21+D28+D33+D40+D43+D45+D50+D52+D19</f>
        <v>1361287961.9300003</v>
      </c>
      <c r="E54" s="37">
        <f>E8+E17+E21+E28+E33+E40+E43+E45+E50+E52</f>
        <v>68086730.569999963</v>
      </c>
      <c r="F54" s="55">
        <f>F8+F17+F19+F21+F28+F33+F40+F43+F45+F50+F52</f>
        <v>1431374692.4999998</v>
      </c>
      <c r="G54" s="37">
        <f>G8+G17+G21+G28+G33+G40+G43+G45+G50+G52</f>
        <v>-47343019.519999988</v>
      </c>
      <c r="H54" s="55">
        <f>H8+H17+H21+H28+H33+H40+H43+H45+H50+H52+H19</f>
        <v>1384031672.9799998</v>
      </c>
      <c r="I54" s="37">
        <f>I8+I17+I21+I28+I33+I40+I43+I45+I50+I52</f>
        <v>9856657.9900000077</v>
      </c>
      <c r="J54" s="55">
        <f>J8+J17+J19+J21+J28+J33+J40+J43+J45+J50+J52</f>
        <v>1393888330.97</v>
      </c>
      <c r="K54" s="37">
        <f>K8+K17+K21+K28+K33+K40+K43+K45+K50+K52</f>
        <v>-25491936.370000012</v>
      </c>
      <c r="L54" s="55">
        <f>L8+L17+L21+L28+L33+L40+L43+L45+L50+L52+L19</f>
        <v>1368866694.0200002</v>
      </c>
    </row>
    <row r="55" spans="1:12" ht="12.95" customHeight="1" x14ac:dyDescent="0.2">
      <c r="A55" s="4"/>
      <c r="B55" s="38"/>
      <c r="C55" s="39"/>
      <c r="D55" s="40"/>
      <c r="E55" s="40"/>
      <c r="F55" s="56"/>
      <c r="G55" s="40"/>
      <c r="H55" s="56"/>
      <c r="I55" s="40"/>
      <c r="J55" s="56"/>
      <c r="K55" s="40"/>
      <c r="L55" s="56"/>
    </row>
    <row r="56" spans="1:12" ht="12.95" customHeight="1" x14ac:dyDescent="0.2">
      <c r="A56" s="11"/>
      <c r="B56" s="11"/>
      <c r="C56" s="41"/>
      <c r="D56" s="42"/>
      <c r="E56" s="42"/>
      <c r="F56" s="57"/>
      <c r="G56" s="42"/>
      <c r="H56" s="57"/>
      <c r="I56" s="42"/>
      <c r="J56" s="57"/>
      <c r="K56" s="42"/>
      <c r="L56" s="57"/>
    </row>
  </sheetData>
  <mergeCells count="9">
    <mergeCell ref="I4:J5"/>
    <mergeCell ref="K4:L5"/>
    <mergeCell ref="A2:L2"/>
    <mergeCell ref="G4:H5"/>
    <mergeCell ref="A4:A6"/>
    <mergeCell ref="B4:B6"/>
    <mergeCell ref="C4:C6"/>
    <mergeCell ref="D4:D6"/>
    <mergeCell ref="E4:F5"/>
  </mergeCells>
  <pageMargins left="0.39370078740157483" right="0.39370078740157483" top="0.59055118110236227" bottom="0.39370078740157483" header="0" footer="0"/>
  <pageSetup paperSize="9" scale="69" fitToWidth="2" fitToHeight="0" orientation="landscape" r:id="rId1"/>
  <headerFooter>
    <evenFooter>&amp;R&amp;D&amp; СТР.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МПА расходы</vt:lpstr>
      <vt:lpstr>'МПА расходы'!Область_печати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2023-03-09T01:52:41Z</dcterms:created>
  <dcterms:modified xsi:type="dcterms:W3CDTF">2026-03-20T05:21:44Z</dcterms:modified>
</cp:coreProperties>
</file>